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85\"/>
    </mc:Choice>
  </mc:AlternateContent>
  <xr:revisionPtr revIDLastSave="0" documentId="13_ncr:1_{0D938FE5-A11A-43C3-8907-A17FA6FF5285}" xr6:coauthVersionLast="47" xr6:coauthVersionMax="47" xr10:uidLastSave="{00000000-0000-0000-0000-000000000000}"/>
  <bookViews>
    <workbookView xWindow="348" yWindow="178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27-02-01" sheetId="5" r:id="rId5"/>
    <sheet name="ОСР 27-09-01" sheetId="6" r:id="rId6"/>
    <sheet name="ОСР 27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I35" i="1"/>
  <c r="I34" i="1"/>
  <c r="C30" i="1"/>
  <c r="F66" i="2"/>
  <c r="F68" i="2" s="1"/>
  <c r="F69" i="2" s="1"/>
  <c r="F70" i="2" s="1"/>
  <c r="E66" i="2"/>
  <c r="E68" i="2" s="1"/>
  <c r="E69" i="2" s="1"/>
  <c r="E70" i="2" s="1"/>
  <c r="F65" i="2"/>
  <c r="E65" i="2"/>
  <c r="G64" i="2"/>
  <c r="G65" i="2" s="1"/>
  <c r="G66" i="2" s="1"/>
  <c r="G68" i="2" s="1"/>
  <c r="G69" i="2" s="1"/>
  <c r="G70" i="2" s="1"/>
  <c r="F64" i="2"/>
  <c r="E64" i="2"/>
  <c r="D64" i="2"/>
  <c r="D65" i="2" s="1"/>
  <c r="H56" i="2"/>
  <c r="G56" i="2"/>
  <c r="F56" i="2"/>
  <c r="E56" i="2"/>
  <c r="D56" i="2"/>
  <c r="H55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31" i="1" l="1"/>
  <c r="C32" i="1"/>
  <c r="C38" i="1"/>
  <c r="D66" i="2"/>
  <c r="H65" i="2"/>
  <c r="H64" i="2"/>
  <c r="C40" i="1" l="1"/>
  <c r="C42" i="1" s="1"/>
  <c r="C39" i="1"/>
  <c r="D68" i="2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<sst xmlns="http://schemas.openxmlformats.org/spreadsheetml/2006/main" count="295" uniqueCount="148">
  <si>
    <t>СВОДКА ЗАТРАТ</t>
  </si>
  <si>
    <t>P_0485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</si>
  <si>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</si>
  <si>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</si>
  <si>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</si>
  <si>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</si>
  <si>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</si>
  <si>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</si>
  <si>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</si>
  <si>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</si>
  <si>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</si>
  <si>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</si>
  <si>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</si>
  <si>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</si>
  <si>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</si>
  <si>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</si>
  <si>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</si>
  <si>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</si>
  <si>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</si>
  <si>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</si>
  <si>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</si>
  <si>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</si>
  <si>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</si>
  <si>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</si>
  <si>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</si>
  <si>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</si>
  <si>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</si>
  <si>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</si>
  <si>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</si>
  <si>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</si>
  <si>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</si>
  <si>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</si>
  <si>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</si>
  <si>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</si>
  <si>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</si>
  <si>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</si>
  <si>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</si>
  <si>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</si>
  <si>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</si>
  <si>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</si>
  <si>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</si>
  <si>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</si>
  <si>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</si>
  <si>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</si>
  <si>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</si>
  <si>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</si>
  <si>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</si>
  <si>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</si>
  <si>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</si>
  <si>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</si>
  <si>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</si>
  <si>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</si>
  <si>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</si>
  <si>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</si>
  <si>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</si>
  <si>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</si>
  <si>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</si>
  <si>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</si>
  <si>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</si>
  <si>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</si>
  <si>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</si>
  <si>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</si>
  <si>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</si>
  <si>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</si>
  <si>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</si>
  <si>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</si>
  <si>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</si>
  <si>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</si>
  <si>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</si>
  <si>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</si>
  <si>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</si>
  <si>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</si>
  <si>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</si>
  <si>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</si>
  <si>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</si>
  <si>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</si>
  <si>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</si>
  <si>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</si>
  <si>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</si>
  <si>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</si>
  <si>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</si>
  <si>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</si>
  <si>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</si>
  <si>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</si>
  <si>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</si>
  <si>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</si>
  <si>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</si>
  <si>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</si>
  <si>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</si>
  <si>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</si>
  <si>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</si>
  <si>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</si>
  <si>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</si>
  <si>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</si>
  <si>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</si>
  <si>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</si>
  <si>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</si>
  <si>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</si>
  <si>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</si>
  <si>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</si>
  <si>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</si>
  <si>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</si>
  <si>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</si>
  <si>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</si>
  <si>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</si>
  <si>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</si>
  <si>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</si>
  <si>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</si>
  <si>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</si>
  <si>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27-02-01</t>
  </si>
  <si>
    <t>ОСР 27-09-01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</si>
  <si>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</si>
  <si>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</si>
  <si>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</si>
  <si>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</si>
  <si>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</si>
  <si>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</si>
  <si>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</si>
  <si>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</si>
  <si>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</si>
  <si>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</si>
  <si>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</si>
  <si>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</si>
  <si>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</si>
  <si>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</si>
  <si>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</si>
  <si>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</si>
  <si>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</si>
  <si>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</si>
  <si>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</si>
  <si>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</si>
  <si>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</si>
  <si>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</si>
  <si>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</si>
  <si>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</si>
  <si>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</si>
  <si>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</si>
  <si>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</si>
  <si>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3х120мк</t>
  </si>
  <si>
    <t>ФСБЦ-21.1.07.02-1148</t>
  </si>
  <si>
    <t>ФСБЦ-24.3.02.02-0004</t>
  </si>
  <si>
    <t>Реконструкция КЛ-6 кВ от ТП №57 до ТП № 66 (протяженностью 0,24 км)</t>
  </si>
  <si>
    <t>Реконструкция КЛ-6 кВ от ТП №57 до ТП № 66 (протяженностью 0,24 км)</t>
  </si>
  <si>
    <t>Реконструкция КЛ-6 кВ от ТП №57 до ТП № 66 (протяженностью 0,24 км)</t>
  </si>
  <si>
    <t>Реконструкция КЛ-6 кВ от ТП №57 до ТП № 66 (протяженностью 0,24 км)</t>
  </si>
  <si>
    <t>Реконструкция КЛ-6 кВ от ТП №57 до ТП № 66 (протяженностью 0,24 км)</t>
  </si>
  <si>
    <t>Реконструкция КЛ-6 кВ от ТП №57 до ТП № 66 (протяженностью 0,24 км)</t>
  </si>
  <si>
    <t>Реконструкция КЛ-6 кВ от ТП №57 до ТП № 66 (протяженностью 0,24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</si>
</sst>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FE33C86-B309-4EDF-905B-034BBE8A914B}"/>
    <cellStyle name="Обычный" xfId="0" builtinId="0"/>
    <cellStyle name="Обычный 2" xfId="4" xr:uid="{74781A2B-BDAA-470A-8BBE-F585FAF257B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44140625" customWidth="1"/>
    <col min="7" max="9" width="13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141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125</v>
      </c>
      <c r="C26" s="54"/>
      <c r="D26" s="51"/>
      <c r="E26" s="51"/>
      <c r="F26" s="51"/>
      <c r="G26" s="52"/>
      <c r="H26" s="52" t="s">
        <v>126</v>
      </c>
      <c r="I26" s="52"/>
    </row>
    <row r="27" spans="1:9" ht="31.5" customHeight="1" x14ac:dyDescent="0.3">
      <c r="A27" s="55" t="s">
        <v>6</v>
      </c>
      <c r="B27" s="53" t="s">
        <v>127</v>
      </c>
      <c r="C27" s="56">
        <v>0</v>
      </c>
      <c r="D27" s="57"/>
      <c r="E27" s="57"/>
      <c r="F27" s="57"/>
      <c r="G27" s="58" t="s">
        <v>128</v>
      </c>
      <c r="H27" s="58" t="s">
        <v>129</v>
      </c>
      <c r="I27" s="58" t="s">
        <v>130</v>
      </c>
    </row>
    <row r="28" spans="1:9" ht="16.95" customHeight="1" x14ac:dyDescent="0.3">
      <c r="A28" s="55" t="s">
        <v>7</v>
      </c>
      <c r="B28" s="53" t="s">
        <v>131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132</v>
      </c>
      <c r="C29" s="62">
        <f>ССР!H61*1.2</f>
        <v>283.70772672760796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283.70772672760796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133</v>
      </c>
      <c r="C31" s="62">
        <f>C30-ROUND(C30/1.2,5)</f>
        <v>47.284616727607954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134</v>
      </c>
      <c r="C32" s="67">
        <f>C30*I35</f>
        <v>313.93238144509274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127</v>
      </c>
      <c r="C35" s="76">
        <f>ССР!D70+ССР!E70</f>
        <v>3102.4056091975417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131</v>
      </c>
      <c r="C36" s="76">
        <f>ССР!F70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132</v>
      </c>
      <c r="C37" s="76">
        <f>(ССР!G66-ССР!G61)*1.2</f>
        <v>66.080518382377832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3168.4861275799194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133</v>
      </c>
      <c r="C39" s="62">
        <f>C38-ROUND(C38/1.2,5)</f>
        <v>528.08101757991926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134</v>
      </c>
      <c r="C40" s="77">
        <f>C38*I36</f>
        <v>3675.4195104443002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136</v>
      </c>
      <c r="C42" s="103">
        <f>C40+C32</f>
        <v>3989.3518918893928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2234.3962649544001</v>
      </c>
      <c r="E25" s="20">
        <v>152.16546928963999</v>
      </c>
      <c r="F25" s="20">
        <v>0</v>
      </c>
      <c r="G25" s="20">
        <v>0</v>
      </c>
      <c r="H25" s="20">
        <v>2386.5617342441001</v>
      </c>
    </row>
    <row r="26" spans="1:8" ht="16.95" customHeight="1" x14ac:dyDescent="0.3">
      <c r="A26" s="6"/>
      <c r="B26" s="9"/>
      <c r="C26" s="9" t="s">
        <v>26</v>
      </c>
      <c r="D26" s="20">
        <v>2234.3962649544001</v>
      </c>
      <c r="E26" s="20">
        <v>152.16546928963999</v>
      </c>
      <c r="F26" s="20">
        <v>0</v>
      </c>
      <c r="G26" s="20">
        <v>0</v>
      </c>
      <c r="H26" s="20">
        <v>2386.5617342441001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2234.3962649544001</v>
      </c>
      <c r="E42" s="20">
        <v>152.16546928963999</v>
      </c>
      <c r="F42" s="20">
        <v>0</v>
      </c>
      <c r="G42" s="20">
        <v>0</v>
      </c>
      <c r="H42" s="20">
        <v>2386.5617342441001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5.8977272727273</v>
      </c>
      <c r="E44" s="20">
        <v>0</v>
      </c>
      <c r="F44" s="20">
        <v>0</v>
      </c>
      <c r="G44" s="20">
        <v>0</v>
      </c>
      <c r="H44" s="20">
        <v>5.8977272727273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44.687925299089002</v>
      </c>
      <c r="E45" s="20">
        <v>3.0433093857926998</v>
      </c>
      <c r="F45" s="20">
        <v>0</v>
      </c>
      <c r="G45" s="20">
        <v>0</v>
      </c>
      <c r="H45" s="20">
        <v>47.731234684881002</v>
      </c>
    </row>
    <row r="46" spans="1:8" ht="16.95" customHeight="1" x14ac:dyDescent="0.3">
      <c r="A46" s="6"/>
      <c r="B46" s="9"/>
      <c r="C46" s="9" t="s">
        <v>42</v>
      </c>
      <c r="D46" s="20">
        <v>50.585652571815999</v>
      </c>
      <c r="E46" s="20">
        <v>3.0433093857926998</v>
      </c>
      <c r="F46" s="20">
        <v>0</v>
      </c>
      <c r="G46" s="20">
        <v>0</v>
      </c>
      <c r="H46" s="20">
        <v>53.628961957609</v>
      </c>
    </row>
    <row r="47" spans="1:8" ht="16.95" customHeight="1" x14ac:dyDescent="0.3">
      <c r="A47" s="6"/>
      <c r="B47" s="9"/>
      <c r="C47" s="9" t="s">
        <v>43</v>
      </c>
      <c r="D47" s="20">
        <v>2284.9819175263001</v>
      </c>
      <c r="E47" s="20">
        <v>155.20877867543001</v>
      </c>
      <c r="F47" s="20">
        <v>0</v>
      </c>
      <c r="G47" s="20">
        <v>0</v>
      </c>
      <c r="H47" s="20">
        <v>2440.1906962017001</v>
      </c>
    </row>
    <row r="48" spans="1:8" ht="16.95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45</v>
      </c>
      <c r="C49" s="7" t="s">
        <v>46</v>
      </c>
      <c r="D49" s="20">
        <v>65.795255320164003</v>
      </c>
      <c r="E49" s="20">
        <v>4.0509491234287998</v>
      </c>
      <c r="F49" s="20">
        <v>0</v>
      </c>
      <c r="G49" s="20">
        <v>0</v>
      </c>
      <c r="H49" s="20">
        <v>69.846204443592995</v>
      </c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39.320319204545001</v>
      </c>
      <c r="H50" s="20">
        <v>39.320319204545001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7.2567734981644003</v>
      </c>
      <c r="H51" s="20">
        <v>7.2567734981644003</v>
      </c>
    </row>
    <row r="52" spans="1:8" ht="16.95" customHeight="1" x14ac:dyDescent="0.3">
      <c r="A52" s="6"/>
      <c r="B52" s="9"/>
      <c r="C52" s="9" t="s">
        <v>51</v>
      </c>
      <c r="D52" s="20">
        <v>65.795255320164003</v>
      </c>
      <c r="E52" s="20">
        <v>4.0509491234287998</v>
      </c>
      <c r="F52" s="20">
        <v>0</v>
      </c>
      <c r="G52" s="20">
        <v>46.577092702709997</v>
      </c>
      <c r="H52" s="20">
        <v>116.4232971463</v>
      </c>
    </row>
    <row r="53" spans="1:8" ht="16.95" customHeight="1" x14ac:dyDescent="0.3">
      <c r="A53" s="6"/>
      <c r="B53" s="9"/>
      <c r="C53" s="9" t="s">
        <v>52</v>
      </c>
      <c r="D53" s="20">
        <v>2350.7771728463999</v>
      </c>
      <c r="E53" s="20">
        <v>159.25972779886001</v>
      </c>
      <c r="F53" s="20">
        <v>0</v>
      </c>
      <c r="G53" s="20">
        <v>46.577092702709997</v>
      </c>
      <c r="H53" s="20">
        <v>2556.6139933479999</v>
      </c>
    </row>
    <row r="54" spans="1:8" ht="16.9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6.95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v>2350.7771728463999</v>
      </c>
      <c r="E57" s="20">
        <v>159.25972779886001</v>
      </c>
      <c r="F57" s="20">
        <v>0</v>
      </c>
      <c r="G57" s="20">
        <v>46.577092702709997</v>
      </c>
      <c r="H57" s="20">
        <v>2556.6139933479999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98.860445487044998</v>
      </c>
      <c r="H59" s="20">
        <v>98.860445487044998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137.56266011930001</v>
      </c>
      <c r="H60" s="20">
        <v>137.56266011930001</v>
      </c>
    </row>
    <row r="61" spans="1:8" ht="16.95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236.42310560633999</v>
      </c>
      <c r="H61" s="20">
        <v>236.42310560633999</v>
      </c>
    </row>
    <row r="62" spans="1:8" ht="16.95" customHeight="1" x14ac:dyDescent="0.3">
      <c r="A62" s="6"/>
      <c r="B62" s="9"/>
      <c r="C62" s="9" t="s">
        <v>69</v>
      </c>
      <c r="D62" s="20">
        <v>2350.7771728463999</v>
      </c>
      <c r="E62" s="20">
        <v>159.25972779886001</v>
      </c>
      <c r="F62" s="20">
        <v>0</v>
      </c>
      <c r="G62" s="20">
        <v>283.00019830905001</v>
      </c>
      <c r="H62" s="20">
        <v>2793.0370989542998</v>
      </c>
    </row>
    <row r="63" spans="1:8" ht="16.95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67</v>
      </c>
      <c r="C64" s="7" t="s">
        <v>66</v>
      </c>
      <c r="D64" s="20">
        <f>D62 * 3%</f>
        <v>70.523315185391994</v>
      </c>
      <c r="E64" s="20">
        <f>E62 * 3%</f>
        <v>4.7777918339658001</v>
      </c>
      <c r="F64" s="20">
        <f>F62 * 3%</f>
        <v>0</v>
      </c>
      <c r="G64" s="20">
        <f>G62 * 3%</f>
        <v>8.4900059492715005</v>
      </c>
      <c r="H64" s="20">
        <f>SUM(D64:G64)</f>
        <v>83.791112968629307</v>
      </c>
    </row>
    <row r="65" spans="1:8" ht="16.95" customHeight="1" x14ac:dyDescent="0.3">
      <c r="A65" s="6"/>
      <c r="B65" s="9"/>
      <c r="C65" s="9" t="s">
        <v>65</v>
      </c>
      <c r="D65" s="20">
        <f>D64</f>
        <v>70.523315185391994</v>
      </c>
      <c r="E65" s="20">
        <f>E64</f>
        <v>4.7777918339658001</v>
      </c>
      <c r="F65" s="20">
        <f>F64</f>
        <v>0</v>
      </c>
      <c r="G65" s="20">
        <f>G64</f>
        <v>8.4900059492715005</v>
      </c>
      <c r="H65" s="20">
        <f>SUM(D65:G65)</f>
        <v>83.791112968629307</v>
      </c>
    </row>
    <row r="66" spans="1:8" ht="16.95" customHeight="1" x14ac:dyDescent="0.3">
      <c r="A66" s="6"/>
      <c r="B66" s="9"/>
      <c r="C66" s="9" t="s">
        <v>64</v>
      </c>
      <c r="D66" s="20">
        <f>D65 + D62</f>
        <v>2421.3004880317922</v>
      </c>
      <c r="E66" s="20">
        <f>E65 + E62</f>
        <v>164.03751963282582</v>
      </c>
      <c r="F66" s="20">
        <f>F65 + F62</f>
        <v>0</v>
      </c>
      <c r="G66" s="20">
        <f>G65 + G62</f>
        <v>291.49020425832151</v>
      </c>
      <c r="H66" s="20">
        <f>SUM(D66:G66)</f>
        <v>2876.8282119229398</v>
      </c>
    </row>
    <row r="67" spans="1:8" ht="16.95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62</v>
      </c>
      <c r="C68" s="7" t="s">
        <v>61</v>
      </c>
      <c r="D68" s="20">
        <f>D66 * 20%</f>
        <v>484.26009760635844</v>
      </c>
      <c r="E68" s="20">
        <f>E66 * 20%</f>
        <v>32.807503926565168</v>
      </c>
      <c r="F68" s="20">
        <f>F66 * 20%</f>
        <v>0</v>
      </c>
      <c r="G68" s="20">
        <f>G66 * 20%</f>
        <v>58.298040851664304</v>
      </c>
      <c r="H68" s="20">
        <f>SUM(D68:G68)</f>
        <v>575.36564238458789</v>
      </c>
    </row>
    <row r="69" spans="1:8" ht="16.95" customHeight="1" x14ac:dyDescent="0.3">
      <c r="A69" s="6"/>
      <c r="B69" s="9"/>
      <c r="C69" s="9" t="s">
        <v>60</v>
      </c>
      <c r="D69" s="20">
        <f>D68</f>
        <v>484.26009760635844</v>
      </c>
      <c r="E69" s="20">
        <f>E68</f>
        <v>32.807503926565168</v>
      </c>
      <c r="F69" s="20">
        <f>F68</f>
        <v>0</v>
      </c>
      <c r="G69" s="20">
        <f>G68</f>
        <v>58.298040851664304</v>
      </c>
      <c r="H69" s="20">
        <f>SUM(D69:G69)</f>
        <v>575.36564238458789</v>
      </c>
    </row>
    <row r="70" spans="1:8" ht="16.95" customHeight="1" x14ac:dyDescent="0.3">
      <c r="A70" s="6"/>
      <c r="B70" s="9"/>
      <c r="C70" s="9" t="s">
        <v>59</v>
      </c>
      <c r="D70" s="20">
        <f>D69 + D66</f>
        <v>2905.5605856381508</v>
      </c>
      <c r="E70" s="20">
        <f>E69 + E66</f>
        <v>196.845023559391</v>
      </c>
      <c r="F70" s="20">
        <f>F69 + F66</f>
        <v>0</v>
      </c>
      <c r="G70" s="20">
        <f>G69 + G66</f>
        <v>349.78824510998584</v>
      </c>
      <c r="H70" s="20">
        <f>SUM(D70:G70)</f>
        <v>3452.1938543075275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58</v>
      </c>
      <c r="D13" s="19">
        <v>0</v>
      </c>
      <c r="E13" s="19">
        <v>0</v>
      </c>
      <c r="F13" s="19">
        <v>0</v>
      </c>
      <c r="G13" s="19">
        <v>98.860445487044998</v>
      </c>
      <c r="H13" s="19">
        <v>98.860445487044998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98.860445487044998</v>
      </c>
      <c r="H14" s="19">
        <v>98.860445487044998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2234.3962649544001</v>
      </c>
      <c r="E13" s="19">
        <v>152.16546928963999</v>
      </c>
      <c r="F13" s="19">
        <v>0</v>
      </c>
      <c r="G13" s="19">
        <v>0</v>
      </c>
      <c r="H13" s="19">
        <v>2386.5617342441001</v>
      </c>
      <c r="J13" s="5"/>
    </row>
    <row r="14" spans="1:14" ht="16.95" customHeight="1" x14ac:dyDescent="0.3">
      <c r="A14" s="6"/>
      <c r="B14" s="9"/>
      <c r="C14" s="9" t="s">
        <v>80</v>
      </c>
      <c r="D14" s="19">
        <v>2234.3962649544001</v>
      </c>
      <c r="E14" s="19">
        <v>152.16546928963999</v>
      </c>
      <c r="F14" s="19">
        <v>0</v>
      </c>
      <c r="G14" s="19">
        <v>0</v>
      </c>
      <c r="H14" s="19">
        <v>2386.5617342441001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87</v>
      </c>
      <c r="D13" s="19">
        <v>0</v>
      </c>
      <c r="E13" s="19">
        <v>0</v>
      </c>
      <c r="F13" s="19">
        <v>0</v>
      </c>
      <c r="G13" s="19">
        <v>7.2567734981644003</v>
      </c>
      <c r="H13" s="19">
        <v>7.2567734981644003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7.2567734981644003</v>
      </c>
      <c r="H14" s="19">
        <v>7.2567734981644003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58</v>
      </c>
      <c r="D13" s="19">
        <v>0</v>
      </c>
      <c r="E13" s="19">
        <v>0</v>
      </c>
      <c r="F13" s="19">
        <v>0</v>
      </c>
      <c r="G13" s="19">
        <v>137.56266011930001</v>
      </c>
      <c r="H13" s="19">
        <v>137.56266011930001</v>
      </c>
      <c r="J13" s="5"/>
    </row>
    <row r="14" spans="1:14" ht="16.95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137.56266011930001</v>
      </c>
      <c r="H14" s="19">
        <v>137.56266011930001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10"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76</v>
      </c>
      <c r="B3" s="94"/>
      <c r="C3" s="45"/>
      <c r="D3" s="43">
        <v>0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0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5" t="s">
        <v>104</v>
      </c>
      <c r="D8" s="44">
        <v>0</v>
      </c>
      <c r="E8" s="41">
        <v>1E-3</v>
      </c>
      <c r="F8" s="41" t="s">
        <v>102</v>
      </c>
      <c r="G8" s="44">
        <v>0</v>
      </c>
      <c r="H8" s="47"/>
    </row>
    <row r="9" spans="1:8" x14ac:dyDescent="0.3">
      <c r="A9" s="99">
        <v>1</v>
      </c>
      <c r="B9" s="42" t="s">
        <v>98</v>
      </c>
      <c r="C9" s="95"/>
      <c r="D9" s="44">
        <v>0</v>
      </c>
      <c r="E9" s="41"/>
      <c r="F9" s="41"/>
      <c r="G9" s="41"/>
      <c r="H9" s="96" t="s">
        <v>103</v>
      </c>
    </row>
    <row r="10" spans="1:8" x14ac:dyDescent="0.3">
      <c r="A10" s="95"/>
      <c r="B10" s="42" t="s">
        <v>99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58</v>
      </c>
      <c r="B13" s="94"/>
      <c r="C13" s="37"/>
      <c r="D13" s="43">
        <v>236.42310560633999</v>
      </c>
      <c r="E13" s="41"/>
      <c r="F13" s="41"/>
      <c r="G13" s="41"/>
      <c r="H13" s="47"/>
    </row>
    <row r="14" spans="1:8" x14ac:dyDescent="0.3">
      <c r="A14" s="95" t="s">
        <v>105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98.860445487044998</v>
      </c>
      <c r="E17" s="41"/>
      <c r="F17" s="41"/>
      <c r="G17" s="41"/>
      <c r="H17" s="47"/>
    </row>
    <row r="18" spans="1:8" x14ac:dyDescent="0.3">
      <c r="A18" s="97" t="s">
        <v>58</v>
      </c>
      <c r="B18" s="98"/>
      <c r="C18" s="95" t="s">
        <v>104</v>
      </c>
      <c r="D18" s="44">
        <v>98.860445487044998</v>
      </c>
      <c r="E18" s="41">
        <v>1E-3</v>
      </c>
      <c r="F18" s="41" t="s">
        <v>102</v>
      </c>
      <c r="G18" s="44">
        <v>98860.445487044999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6" t="s">
        <v>103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101</v>
      </c>
      <c r="C22" s="95"/>
      <c r="D22" s="44">
        <v>98.860445487044998</v>
      </c>
      <c r="E22" s="41"/>
      <c r="F22" s="41"/>
      <c r="G22" s="41"/>
      <c r="H22" s="96"/>
    </row>
    <row r="23" spans="1:8" x14ac:dyDescent="0.3">
      <c r="A23" s="95" t="s">
        <v>106</v>
      </c>
      <c r="B23" s="42" t="s">
        <v>98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99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101</v>
      </c>
      <c r="C26" s="37"/>
      <c r="D26" s="43">
        <v>236.42310560633999</v>
      </c>
      <c r="E26" s="41"/>
      <c r="F26" s="41"/>
      <c r="G26" s="41"/>
      <c r="H26" s="47"/>
    </row>
    <row r="27" spans="1:8" x14ac:dyDescent="0.3">
      <c r="A27" s="97" t="s">
        <v>58</v>
      </c>
      <c r="B27" s="98"/>
      <c r="C27" s="95" t="s">
        <v>108</v>
      </c>
      <c r="D27" s="44">
        <v>137.56266011930001</v>
      </c>
      <c r="E27" s="41">
        <v>0.24</v>
      </c>
      <c r="F27" s="41" t="s">
        <v>107</v>
      </c>
      <c r="G27" s="44">
        <v>573.17775049705995</v>
      </c>
      <c r="H27" s="47"/>
    </row>
    <row r="28" spans="1:8" x14ac:dyDescent="0.3">
      <c r="A28" s="99">
        <v>1</v>
      </c>
      <c r="B28" s="42" t="s">
        <v>98</v>
      </c>
      <c r="C28" s="95"/>
      <c r="D28" s="44">
        <v>0</v>
      </c>
      <c r="E28" s="41"/>
      <c r="F28" s="41"/>
      <c r="G28" s="41"/>
      <c r="H28" s="96" t="s">
        <v>25</v>
      </c>
    </row>
    <row r="29" spans="1:8" x14ac:dyDescent="0.3">
      <c r="A29" s="95"/>
      <c r="B29" s="42" t="s">
        <v>99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100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101</v>
      </c>
      <c r="C31" s="95"/>
      <c r="D31" s="44">
        <v>137.56266011930001</v>
      </c>
      <c r="E31" s="41"/>
      <c r="F31" s="41"/>
      <c r="G31" s="41"/>
      <c r="H31" s="96"/>
    </row>
    <row r="32" spans="1:8" ht="24.6" x14ac:dyDescent="0.3">
      <c r="A32" s="100" t="s">
        <v>25</v>
      </c>
      <c r="B32" s="94"/>
      <c r="C32" s="37"/>
      <c r="D32" s="43">
        <v>2386.5617342441001</v>
      </c>
      <c r="E32" s="41"/>
      <c r="F32" s="41"/>
      <c r="G32" s="41"/>
      <c r="H32" s="47"/>
    </row>
    <row r="33" spans="1:8" x14ac:dyDescent="0.3">
      <c r="A33" s="95" t="s">
        <v>109</v>
      </c>
      <c r="B33" s="42" t="s">
        <v>98</v>
      </c>
      <c r="C33" s="37"/>
      <c r="D33" s="43">
        <v>2234.3962649544001</v>
      </c>
      <c r="E33" s="41"/>
      <c r="F33" s="41"/>
      <c r="G33" s="41"/>
      <c r="H33" s="47"/>
    </row>
    <row r="34" spans="1:8" x14ac:dyDescent="0.3">
      <c r="A34" s="95"/>
      <c r="B34" s="42" t="s">
        <v>99</v>
      </c>
      <c r="C34" s="37"/>
      <c r="D34" s="43">
        <v>152.16546928963999</v>
      </c>
      <c r="E34" s="41"/>
      <c r="F34" s="41"/>
      <c r="G34" s="41"/>
      <c r="H34" s="47"/>
    </row>
    <row r="35" spans="1:8" x14ac:dyDescent="0.3">
      <c r="A35" s="95"/>
      <c r="B35" s="42" t="s">
        <v>100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7" t="s">
        <v>85</v>
      </c>
      <c r="B37" s="98"/>
      <c r="C37" s="95" t="s">
        <v>108</v>
      </c>
      <c r="D37" s="44">
        <v>2386.5617342441001</v>
      </c>
      <c r="E37" s="41">
        <v>0.24</v>
      </c>
      <c r="F37" s="41" t="s">
        <v>107</v>
      </c>
      <c r="G37" s="44">
        <v>9944.007226017</v>
      </c>
      <c r="H37" s="47"/>
    </row>
    <row r="38" spans="1:8" x14ac:dyDescent="0.3">
      <c r="A38" s="99">
        <v>1</v>
      </c>
      <c r="B38" s="42" t="s">
        <v>98</v>
      </c>
      <c r="C38" s="95"/>
      <c r="D38" s="44">
        <v>2234.3962649544001</v>
      </c>
      <c r="E38" s="41"/>
      <c r="F38" s="41"/>
      <c r="G38" s="41"/>
      <c r="H38" s="96" t="s">
        <v>25</v>
      </c>
    </row>
    <row r="39" spans="1:8" x14ac:dyDescent="0.3">
      <c r="A39" s="95"/>
      <c r="B39" s="42" t="s">
        <v>99</v>
      </c>
      <c r="C39" s="95"/>
      <c r="D39" s="44">
        <v>152.16546928963999</v>
      </c>
      <c r="E39" s="41"/>
      <c r="F39" s="41"/>
      <c r="G39" s="41"/>
      <c r="H39" s="96"/>
    </row>
    <row r="40" spans="1:8" x14ac:dyDescent="0.3">
      <c r="A40" s="95"/>
      <c r="B40" s="42" t="s">
        <v>100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101</v>
      </c>
      <c r="C41" s="95"/>
      <c r="D41" s="44">
        <v>0</v>
      </c>
      <c r="E41" s="41"/>
      <c r="F41" s="41"/>
      <c r="G41" s="41"/>
      <c r="H41" s="96"/>
    </row>
    <row r="42" spans="1:8" ht="24.6" x14ac:dyDescent="0.3">
      <c r="A42" s="100" t="s">
        <v>50</v>
      </c>
      <c r="B42" s="94"/>
      <c r="C42" s="37"/>
      <c r="D42" s="43">
        <v>7.2567734981644003</v>
      </c>
      <c r="E42" s="41"/>
      <c r="F42" s="41"/>
      <c r="G42" s="41"/>
      <c r="H42" s="47"/>
    </row>
    <row r="43" spans="1:8" x14ac:dyDescent="0.3">
      <c r="A43" s="95" t="s">
        <v>110</v>
      </c>
      <c r="B43" s="42" t="s">
        <v>98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99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101</v>
      </c>
      <c r="C46" s="37"/>
      <c r="D46" s="43">
        <v>7.2567734981644003</v>
      </c>
      <c r="E46" s="41"/>
      <c r="F46" s="41"/>
      <c r="G46" s="41"/>
      <c r="H46" s="47"/>
    </row>
    <row r="47" spans="1:8" x14ac:dyDescent="0.3">
      <c r="A47" s="97" t="s">
        <v>87</v>
      </c>
      <c r="B47" s="98"/>
      <c r="C47" s="95" t="s">
        <v>108</v>
      </c>
      <c r="D47" s="44">
        <v>7.2567734981644003</v>
      </c>
      <c r="E47" s="41">
        <v>0.24</v>
      </c>
      <c r="F47" s="41" t="s">
        <v>107</v>
      </c>
      <c r="G47" s="44">
        <v>30.236556242351998</v>
      </c>
      <c r="H47" s="47"/>
    </row>
    <row r="48" spans="1:8" x14ac:dyDescent="0.3">
      <c r="A48" s="99">
        <v>1</v>
      </c>
      <c r="B48" s="42" t="s">
        <v>98</v>
      </c>
      <c r="C48" s="95"/>
      <c r="D48" s="44">
        <v>0</v>
      </c>
      <c r="E48" s="41"/>
      <c r="F48" s="41"/>
      <c r="G48" s="41"/>
      <c r="H48" s="96" t="s">
        <v>25</v>
      </c>
    </row>
    <row r="49" spans="1:8" x14ac:dyDescent="0.3">
      <c r="A49" s="95"/>
      <c r="B49" s="42" t="s">
        <v>99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100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101</v>
      </c>
      <c r="C51" s="95"/>
      <c r="D51" s="44">
        <v>7.2567734981644003</v>
      </c>
      <c r="E51" s="41"/>
      <c r="F51" s="41"/>
      <c r="G51" s="41"/>
      <c r="H51" s="96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1" t="s">
        <v>111</v>
      </c>
      <c r="B54" s="101"/>
      <c r="C54" s="101"/>
      <c r="D54" s="101"/>
      <c r="E54" s="101"/>
      <c r="F54" s="101"/>
      <c r="G54" s="101"/>
      <c r="H54" s="101"/>
    </row>
    <row r="55" spans="1:8" x14ac:dyDescent="0.3">
      <c r="A55" s="101" t="s">
        <v>112</v>
      </c>
      <c r="B55" s="101"/>
      <c r="C55" s="101"/>
      <c r="D55" s="101"/>
      <c r="E55" s="101"/>
      <c r="F55" s="101"/>
      <c r="G55" s="101"/>
      <c r="H55" s="101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114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  <c r="G3" s="6" t="s">
        <v>120</v>
      </c>
      <c r="H3" s="6" t="s">
        <v>121</v>
      </c>
    </row>
    <row r="4" spans="1:8" ht="39" customHeight="1" x14ac:dyDescent="0.3">
      <c r="A4" s="25" t="s">
        <v>138</v>
      </c>
      <c r="B4" s="26" t="s">
        <v>107</v>
      </c>
      <c r="C4" s="27">
        <v>0.34462500000000001</v>
      </c>
      <c r="D4" s="27">
        <v>5103.9171675885</v>
      </c>
      <c r="E4" s="26">
        <v>6</v>
      </c>
      <c r="F4" s="25" t="s">
        <v>138</v>
      </c>
      <c r="G4" s="27">
        <v>1758.9374538802001</v>
      </c>
      <c r="H4" s="28" t="s">
        <v>139</v>
      </c>
    </row>
    <row r="5" spans="1:8" ht="39" customHeight="1" x14ac:dyDescent="0.3">
      <c r="A5" s="25" t="s">
        <v>122</v>
      </c>
      <c r="B5" s="26" t="s">
        <v>107</v>
      </c>
      <c r="C5" s="27">
        <v>0.10050000000000001</v>
      </c>
      <c r="D5" s="27">
        <v>818.22700652441995</v>
      </c>
      <c r="E5" s="26">
        <v>6</v>
      </c>
      <c r="F5" s="25" t="s">
        <v>122</v>
      </c>
      <c r="G5" s="27">
        <v>82.231814155704001</v>
      </c>
      <c r="H5" s="28" t="s">
        <v>140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6-07-01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2025-11-17T06:49:17Z</dcterms:modified>
</cp:coreProperties>
</file>